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" windowWidth="20112" windowHeight="7752"/>
  </bookViews>
  <sheets>
    <sheet name="103" sheetId="1" r:id="rId1"/>
    <sheet name="104" sheetId="2" r:id="rId2"/>
    <sheet name="105" sheetId="3" r:id="rId3"/>
    <sheet name="106" sheetId="5" r:id="rId4"/>
  </sheets>
  <calcPr calcId="144525"/>
</workbook>
</file>

<file path=xl/calcChain.xml><?xml version="1.0" encoding="utf-8"?>
<calcChain xmlns="http://schemas.openxmlformats.org/spreadsheetml/2006/main">
  <c r="H10" i="5" l="1"/>
  <c r="I10" i="5"/>
  <c r="G10" i="5"/>
  <c r="H11" i="5" l="1"/>
  <c r="I11" i="5"/>
  <c r="G11" i="5"/>
  <c r="H20" i="5"/>
  <c r="I33" i="5" l="1"/>
  <c r="H33" i="5"/>
  <c r="G33" i="5"/>
  <c r="H32" i="5"/>
  <c r="G32" i="5"/>
  <c r="H31" i="5"/>
  <c r="G31" i="5" s="1"/>
  <c r="H30" i="5"/>
  <c r="G30" i="5"/>
  <c r="H29" i="5"/>
  <c r="G29" i="5"/>
  <c r="H28" i="5"/>
  <c r="G28" i="5"/>
  <c r="H27" i="5"/>
  <c r="G27" i="5" s="1"/>
  <c r="H26" i="5"/>
  <c r="G26" i="5"/>
  <c r="H25" i="5"/>
  <c r="G25" i="5"/>
  <c r="H24" i="5"/>
  <c r="G24" i="5"/>
  <c r="H23" i="5"/>
  <c r="G23" i="5" s="1"/>
  <c r="H22" i="5"/>
  <c r="G22" i="5"/>
  <c r="H21" i="5"/>
  <c r="G21" i="5"/>
  <c r="G20" i="5"/>
  <c r="H19" i="5"/>
  <c r="G19" i="5" s="1"/>
  <c r="H18" i="5"/>
  <c r="G18" i="5"/>
  <c r="H17" i="5"/>
  <c r="G17" i="5"/>
  <c r="H16" i="5"/>
  <c r="G16" i="5"/>
  <c r="H15" i="5"/>
  <c r="G15" i="5" s="1"/>
  <c r="H14" i="5"/>
  <c r="G14" i="5"/>
  <c r="G13" i="5"/>
  <c r="G12" i="5"/>
  <c r="F11" i="5"/>
  <c r="E11" i="5"/>
  <c r="D11" i="5"/>
  <c r="D10" i="5" s="1"/>
  <c r="C11" i="5"/>
  <c r="C10" i="5" s="1"/>
  <c r="F10" i="5"/>
  <c r="E10" i="5"/>
  <c r="E26" i="2" l="1"/>
  <c r="E24" i="2" s="1"/>
  <c r="E9" i="2" s="1"/>
  <c r="F24" i="2"/>
  <c r="F15" i="2"/>
  <c r="E15" i="2"/>
  <c r="F10" i="2"/>
  <c r="F9" i="2" s="1"/>
  <c r="E10" i="2"/>
  <c r="B10" i="1"/>
  <c r="B7" i="1" s="1"/>
  <c r="B8" i="1"/>
  <c r="D7" i="1"/>
  <c r="H29" i="3" l="1"/>
  <c r="H28" i="3"/>
  <c r="H27" i="3"/>
  <c r="F15" i="3" l="1"/>
  <c r="F14" i="3"/>
  <c r="H10" i="3"/>
  <c r="H9" i="3" s="1"/>
  <c r="G10" i="3"/>
  <c r="F10" i="3"/>
  <c r="G9" i="3"/>
  <c r="F29" i="3"/>
  <c r="F28" i="3"/>
  <c r="F27" i="3"/>
  <c r="F26" i="3"/>
  <c r="F25" i="3"/>
  <c r="F12" i="3"/>
  <c r="F13" i="3"/>
  <c r="F16" i="3"/>
  <c r="F17" i="3"/>
  <c r="F18" i="3"/>
  <c r="F19" i="3"/>
  <c r="F20" i="3"/>
  <c r="F21" i="3"/>
  <c r="F22" i="3"/>
  <c r="F23" i="3"/>
  <c r="F24" i="3"/>
  <c r="F11" i="3"/>
  <c r="G20" i="3"/>
  <c r="F9" i="3" l="1"/>
</calcChain>
</file>

<file path=xl/sharedStrings.xml><?xml version="1.0" encoding="utf-8"?>
<sst xmlns="http://schemas.openxmlformats.org/spreadsheetml/2006/main" count="170" uniqueCount="137">
  <si>
    <t>Biểu số 103/CK TC-NSNN</t>
  </si>
  <si>
    <t>(Dự toán trình Hội đồng nhân dân)</t>
  </si>
  <si>
    <t>NỘI DUNG</t>
  </si>
  <si>
    <t>DỰ TOÁN</t>
  </si>
  <si>
    <t>NỘI DUNG CHI</t>
  </si>
  <si>
    <t>TỔNG SỐ THU</t>
  </si>
  <si>
    <t>TỔNG SỐ CHI</t>
  </si>
  <si>
    <t>I. Các khoản thu xã hưởng 100%</t>
  </si>
  <si>
    <t>I. Chi đầu tư phát triển</t>
  </si>
  <si>
    <t>II. Chi thường xuyên</t>
  </si>
  <si>
    <t xml:space="preserve">III. Thu bổ sung </t>
  </si>
  <si>
    <t>III. Dự phòng</t>
  </si>
  <si>
    <t>- Bổ sung cân đối</t>
  </si>
  <si>
    <t>- Bổ sung có mục tiêu</t>
  </si>
  <si>
    <t xml:space="preserve">IV. Thu chuyển nguồn </t>
  </si>
  <si>
    <t>Biểu số 104/CK TC-NSNN</t>
  </si>
  <si>
    <t>STT</t>
  </si>
  <si>
    <r>
      <t xml:space="preserve">ƯỚC THỰC HIỆN NĂM… </t>
    </r>
    <r>
      <rPr>
        <sz val="12"/>
        <rFont val="Times New Roman"/>
        <family val="1"/>
      </rPr>
      <t>(năm hiện hành)</t>
    </r>
  </si>
  <si>
    <t>SO SÁNH (%)</t>
  </si>
  <si>
    <t>THU NSNN</t>
  </si>
  <si>
    <t>THU NSX</t>
  </si>
  <si>
    <t>A</t>
  </si>
  <si>
    <t>B</t>
  </si>
  <si>
    <t>TỔNG THU</t>
  </si>
  <si>
    <t>I</t>
  </si>
  <si>
    <t xml:space="preserve">Các khoản thu 100% </t>
  </si>
  <si>
    <t>Phí, lệ phí</t>
  </si>
  <si>
    <t>Thu từ quỹ đất công ích và thu hoa lợi công sản khác</t>
  </si>
  <si>
    <t>Thu khác</t>
  </si>
  <si>
    <t>II</t>
  </si>
  <si>
    <t>Các khoản thu phân chia theo tỷ lệ phần trăm (%)</t>
  </si>
  <si>
    <t>III</t>
  </si>
  <si>
    <t>Thu viện trợ không hoàn lại trực tiếp cho xã (nếu có)</t>
  </si>
  <si>
    <t>IV</t>
  </si>
  <si>
    <t>Thu chuyển nguồn</t>
  </si>
  <si>
    <t>V</t>
  </si>
  <si>
    <t>Thu kết dư ngân sách năm trước</t>
  </si>
  <si>
    <t>VI</t>
  </si>
  <si>
    <t>Thu bổ sung từ ngân sách cấp trên</t>
  </si>
  <si>
    <t>- Thu bổ sung cân đối</t>
  </si>
  <si>
    <t>- Thu bổ sung có mục tiêu</t>
  </si>
  <si>
    <t>Biểu số 105/CK TC-NSNN</t>
  </si>
  <si>
    <r>
      <t xml:space="preserve">DỰ TOÁN NĂM… </t>
    </r>
    <r>
      <rPr>
        <sz val="12"/>
        <rFont val="Times New Roman"/>
        <family val="1"/>
      </rPr>
      <t>(năm hiện hành)</t>
    </r>
  </si>
  <si>
    <t>TỔNG SỐ</t>
  </si>
  <si>
    <t>ĐẦU TƯ PHÁT TRIỂN</t>
  </si>
  <si>
    <t>THƯỜNG XUYÊN</t>
  </si>
  <si>
    <t>7=4/1</t>
  </si>
  <si>
    <t>8=5/2</t>
  </si>
  <si>
    <t>9=6/3</t>
  </si>
  <si>
    <t>TỔNG CHI</t>
  </si>
  <si>
    <t>Chi giáo dục</t>
  </si>
  <si>
    <t>Chi ứng dụng, chuyển giao công nghệ</t>
  </si>
  <si>
    <t>Chi y tế</t>
  </si>
  <si>
    <t>Chi văn hóa, thông tin</t>
  </si>
  <si>
    <t>Chi phát thanh, truyền thanh</t>
  </si>
  <si>
    <t>Chi thể dục thể thao</t>
  </si>
  <si>
    <t>Chi bảo vệ môi trường</t>
  </si>
  <si>
    <t>Chi các hoạt động kinh tế</t>
  </si>
  <si>
    <t xml:space="preserve">Chi hoạt động của cơ quan quản lý Nhà nước, Đảng, đoàn thể </t>
  </si>
  <si>
    <t>Chi khác</t>
  </si>
  <si>
    <t>Dự phòng ngân sách</t>
  </si>
  <si>
    <t>Đvt: Đồng</t>
  </si>
  <si>
    <t>CÂN ĐỐI NGÂN SÁCH XÃ NĂM 2025</t>
  </si>
  <si>
    <t xml:space="preserve">II. Các khoản thu phân chia theo tỷ lệ </t>
  </si>
  <si>
    <t>V. Thu kết dư ngân sách</t>
  </si>
  <si>
    <t>Chi từ nguồn bổ sung có mục tiêu</t>
  </si>
  <si>
    <t>Chi từ nguồn chuyển nguồn</t>
  </si>
  <si>
    <t>Chi từ nguồn kết dư</t>
  </si>
  <si>
    <t>V. Chi từ nguồn bổ sung có mục tiêu</t>
  </si>
  <si>
    <t>VI. Chi từ nguồn chuyển nguồn</t>
  </si>
  <si>
    <t>VII. Chi từ nguồn kết dư</t>
  </si>
  <si>
    <t>DỰ TOÁN NĂM 2025</t>
  </si>
  <si>
    <t>DỰ TOÁN THU NGÂN SÁCH XÃ NĂM 2025</t>
  </si>
  <si>
    <t>Thuế sử dụng đất phi nông nghiệp</t>
  </si>
  <si>
    <t>Thu từ khu vực kinh tế ngoài quốc doanh</t>
  </si>
  <si>
    <t>Thuế Thu nhập cá nhân</t>
  </si>
  <si>
    <t>Trước bạ</t>
  </si>
  <si>
    <t>Tiền thuê đất</t>
  </si>
  <si>
    <t>Tiền cấp quyền SD đất</t>
  </si>
  <si>
    <t>DỰ TOÁN CHI NGÂN SÁCH XÃ NĂM 2025</t>
  </si>
  <si>
    <t>Chi đưa vào cân đối chi</t>
  </si>
  <si>
    <t>Chi nộp trả ngân sách cấp trên</t>
  </si>
  <si>
    <t>Chi quốc phòng</t>
  </si>
  <si>
    <t>Chi an ninh</t>
  </si>
  <si>
    <t>Chi bảo đảm xã hội</t>
  </si>
  <si>
    <t>Kinh phí tiết kiệm chi 10% theo Nghị quyết số 173/NQ-CP ngày 13/6/2025 của Chính phủ</t>
  </si>
  <si>
    <t>UỶ BAN NHÂN DÂN XÃ</t>
  </si>
  <si>
    <t>UỶ BAN NHÂN DÂN
 XÃ GIA HANH</t>
  </si>
  <si>
    <t>IV. Chi bổ sung các nhiệm vụ chuyển từ cấp huyện xuống cấp xã</t>
  </si>
  <si>
    <t>UỶ BAN NHÂN DÂN
      XÃ GIA HANH</t>
  </si>
  <si>
    <t>DỰ TOÁN CHI ĐẦU TƯ PHÁT TRIỂN NĂM 2025</t>
  </si>
  <si>
    <t>(Dự toán đã được Hội đồng nhân dân quyết định)</t>
  </si>
  <si>
    <t>Đơn vị: Đồng</t>
  </si>
  <si>
    <t>Tên công trình</t>
  </si>
  <si>
    <t>Thời gian khởi công - hoàn thành</t>
  </si>
  <si>
    <t>Tổng dự toán được duyệt</t>
  </si>
  <si>
    <t>Giá trị thực hiện đến 31/12/2024</t>
  </si>
  <si>
    <t>Giá trị đã thanh toán đến 31/12/2024</t>
  </si>
  <si>
    <t>Dự toán năm 2025</t>
  </si>
  <si>
    <t>Tổng số</t>
  </si>
  <si>
    <t>Trong đó thanh toán khối lượng năm trước</t>
  </si>
  <si>
    <t>Chia theo nguồn vốn</t>
  </si>
  <si>
    <t>Trong đó nguồn đóng góp của dân</t>
  </si>
  <si>
    <t>Nguồn cân đối ngân sách</t>
  </si>
  <si>
    <t>Nguồn đóng góp</t>
  </si>
  <si>
    <t>1. Công trình chuyển tiếp</t>
  </si>
  <si>
    <t xml:space="preserve">7975972  Trường Tiểu học xã Khánh Vĩnh Yên, huyện Can Lộc ( Nhà hiệu bộ) </t>
  </si>
  <si>
    <t>2022-2023</t>
  </si>
  <si>
    <t>7942293 Đường liên thôn Hạ Triều - Thượng Triều xã Khánh Vĩnh Yên, huyện Can Lộc</t>
  </si>
  <si>
    <t>2023-2024</t>
  </si>
  <si>
    <t xml:space="preserve">  7900644 Khu di tích lịch sử cầu Nhe xã Khánh Vĩnh Yên ( Hàng rào, nhà vệ sinh cống qua đường)</t>
  </si>
  <si>
    <t xml:space="preserve">  7893006 Mở rộng khuôn viên khu di tích lịch sử cầu nhe xã Khánh Vĩnh Yên, huyện Can Lộc</t>
  </si>
  <si>
    <t>7909355 Trường Mầm non Khánh Vĩnh Yên , huyện Can Lộc ( Nhà hiệu bộ)</t>
  </si>
  <si>
    <t>2021-2023</t>
  </si>
  <si>
    <t>7975973 Cải tạo, nâng cấp trường Tiểu học Khánh Vĩnh Yên, huyện Can Lộc, tỉnh Hà Tĩnh</t>
  </si>
  <si>
    <t>8137698 Sửa chữa nhà học 2 tầng 6 phòng trường tiểu học Khánh Vĩnh Yên (điểm Vĩnh)</t>
  </si>
  <si>
    <t xml:space="preserve"> 7882771 Cải tạo nâng cấp đường vào chùa Khánh Ngọc xã Khánh Vĩnh Yên</t>
  </si>
  <si>
    <t>2020-2021</t>
  </si>
  <si>
    <t xml:space="preserve"> 7965511 Đường vào nghĩa trang Cồn Mụ Toàn xã Khánh Vĩnh Yên</t>
  </si>
  <si>
    <t xml:space="preserve">   7940456 Đường GTNT thôn Hạ Triều xã Khánh Vĩnh Yên, huyện Can Lộc</t>
  </si>
  <si>
    <t xml:space="preserve"> 8027713 Nâng cấp, sửa chữa mặt đường trục các thôn xã Khánh Vĩnh Yên, huyện Can Lộc</t>
  </si>
  <si>
    <t>8118888 Mương thoát nước đồng nương bà thôn Thạch Ngọc xã Khánh Vĩnh Yên</t>
  </si>
  <si>
    <t>8124289 Cải tạo một số hạng mục trước Trường Tiểu Học, Mầm Non Khánh Vĩnh Yên, huyện Can Lộc,</t>
  </si>
  <si>
    <t>2024-2025</t>
  </si>
  <si>
    <t xml:space="preserve"> 7802521 Cải tạo, nâng cấp nhà học 2 tầng 6 phòng, nhà hiệu bộ trường tiểu học Khánh Vĩnh</t>
  </si>
  <si>
    <t>Công trình Đường GTNT xã Gia Hanh (7966022)</t>
  </si>
  <si>
    <t>Đường giao thông trục chính nội đồng thôn Nhân Phong</t>
  </si>
  <si>
    <t>Đường Giao thông liên Thôn Nhân phong - Hồng Tiên</t>
  </si>
  <si>
    <t>Công trình: Nhà hành chính quản trị kết hợp nhà bộ môn Trường TH Thanh Lộc, huyện Can Lộc</t>
  </si>
  <si>
    <t>Đường giao thông nông thôn, rãnh thoát nước và kiên cố hóa kênh mương nội đồng xã Thanh Lộc theo cơ chế hỗ trợ xi măng năm 2024 (8116291)</t>
  </si>
  <si>
    <t xml:space="preserve">Đường giao thông nông thôn xã Thanh Lộc, huyện Can Lộc, tỉnh Hà Tĩnh ( 8071871 ) </t>
  </si>
  <si>
    <t>UBND xã Thanh Lộc; Hạng mục: Sân đường nôi bô, bồn hoa, Gara xe (8027323)</t>
  </si>
  <si>
    <t>2. Công trình khởi công mới</t>
  </si>
  <si>
    <t xml:space="preserve"> Công trình: Nhà xe, mái che, sân, cụm tuyên truyền và các hạng mục phụ trợ trụ sở UBND xã Gia Hanh</t>
  </si>
  <si>
    <t>Công trình: Sữa chữa nhà làm việc 3 tầng tại trụ  sở Khánh Lộc cũ</t>
  </si>
  <si>
    <t>Biểu số 106/CK TC-NSNN</t>
  </si>
  <si>
    <t>3. Chi đầu tư phát triển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</si>
</sst>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3" fontId="0" fillId="0" borderId="0" xfId="0" applyNumberFormat="1"/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5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3" fontId="10" fillId="0" borderId="0" xfId="0" applyNumberFormat="1" applyFont="1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390525</xdr:rowOff>
    </xdr:from>
    <xdr:to>
      <xdr:col>0</xdr:col>
      <xdr:colOff>1019175</xdr:colOff>
      <xdr:row>0</xdr:row>
      <xdr:rowOff>390525</xdr:rowOff>
    </xdr:to>
    <xdr:cxnSp macro="">
      <xdr:nvCxnSpPr>
        <xdr:cNvPr id="3" name="Straight Connector 2"/>
        <xdr:cNvCxnSpPr/>
      </xdr:nvCxnSpPr>
      <xdr:spPr>
        <a:xfrm>
          <a:off x="361950" y="390525"/>
          <a:ext cx="657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400050</xdr:rowOff>
    </xdr:from>
    <xdr:to>
      <xdr:col>1</xdr:col>
      <xdr:colOff>571500</xdr:colOff>
      <xdr:row>0</xdr:row>
      <xdr:rowOff>400050</xdr:rowOff>
    </xdr:to>
    <xdr:cxnSp macro="">
      <xdr:nvCxnSpPr>
        <xdr:cNvPr id="2" name="Straight Connector 1"/>
        <xdr:cNvCxnSpPr/>
      </xdr:nvCxnSpPr>
      <xdr:spPr>
        <a:xfrm>
          <a:off x="352425" y="400050"/>
          <a:ext cx="6381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438150</xdr:rowOff>
    </xdr:from>
    <xdr:to>
      <xdr:col>1</xdr:col>
      <xdr:colOff>419100</xdr:colOff>
      <xdr:row>0</xdr:row>
      <xdr:rowOff>438150</xdr:rowOff>
    </xdr:to>
    <xdr:cxnSp macro="">
      <xdr:nvCxnSpPr>
        <xdr:cNvPr id="2" name="Straight Connector 1"/>
        <xdr:cNvCxnSpPr/>
      </xdr:nvCxnSpPr>
      <xdr:spPr>
        <a:xfrm>
          <a:off x="200025" y="438150"/>
          <a:ext cx="8286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</xdr:row>
      <xdr:rowOff>0</xdr:rowOff>
    </xdr:from>
    <xdr:to>
      <xdr:col>0</xdr:col>
      <xdr:colOff>1038225</xdr:colOff>
      <xdr:row>1</xdr:row>
      <xdr:rowOff>9525</xdr:rowOff>
    </xdr:to>
    <xdr:cxnSp macro="">
      <xdr:nvCxnSpPr>
        <xdr:cNvPr id="2" name="Straight Connector 1"/>
        <xdr:cNvCxnSpPr/>
      </xdr:nvCxnSpPr>
      <xdr:spPr>
        <a:xfrm flipV="1">
          <a:off x="323850" y="419100"/>
          <a:ext cx="7143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A14" sqref="A14"/>
    </sheetView>
  </sheetViews>
  <sheetFormatPr defaultRowHeight="14.4" x14ac:dyDescent="0.3"/>
  <cols>
    <col min="1" max="1" width="45.6640625" customWidth="1"/>
    <col min="2" max="2" width="22.21875" customWidth="1"/>
    <col min="3" max="3" width="36.5546875" customWidth="1"/>
    <col min="4" max="4" width="26.44140625" customWidth="1"/>
  </cols>
  <sheetData>
    <row r="1" spans="1:4" ht="31.2" x14ac:dyDescent="0.3">
      <c r="A1" s="1" t="s">
        <v>87</v>
      </c>
      <c r="D1" s="21" t="s">
        <v>0</v>
      </c>
    </row>
    <row r="2" spans="1:4" ht="15.75" x14ac:dyDescent="0.25">
      <c r="A2" s="2"/>
    </row>
    <row r="3" spans="1:4" ht="20.25" customHeight="1" x14ac:dyDescent="0.3">
      <c r="A3" s="34" t="s">
        <v>62</v>
      </c>
      <c r="B3" s="34"/>
      <c r="C3" s="34"/>
      <c r="D3" s="34"/>
    </row>
    <row r="4" spans="1:4" ht="18" customHeight="1" x14ac:dyDescent="0.3">
      <c r="A4" s="35" t="s">
        <v>1</v>
      </c>
      <c r="B4" s="35"/>
      <c r="C4" s="35"/>
      <c r="D4" s="35"/>
    </row>
    <row r="5" spans="1:4" ht="19.5" customHeight="1" x14ac:dyDescent="0.3">
      <c r="A5" s="3"/>
      <c r="D5" s="12" t="s">
        <v>61</v>
      </c>
    </row>
    <row r="6" spans="1:4" s="5" customFormat="1" ht="22.5" customHeight="1" x14ac:dyDescent="0.3">
      <c r="A6" s="22" t="s">
        <v>2</v>
      </c>
      <c r="B6" s="22" t="s">
        <v>3</v>
      </c>
      <c r="C6" s="22" t="s">
        <v>4</v>
      </c>
      <c r="D6" s="22" t="s">
        <v>3</v>
      </c>
    </row>
    <row r="7" spans="1:4" s="5" customFormat="1" ht="22.5" customHeight="1" x14ac:dyDescent="0.3">
      <c r="A7" s="22" t="s">
        <v>5</v>
      </c>
      <c r="B7" s="11">
        <f>B8+B9+B10+B13+B14</f>
        <v>175250455000</v>
      </c>
      <c r="C7" s="22" t="s">
        <v>6</v>
      </c>
      <c r="D7" s="11">
        <f>D8+D9+D10+D11+D12+D13+D14</f>
        <v>175250455000</v>
      </c>
    </row>
    <row r="8" spans="1:4" s="13" customFormat="1" ht="22.5" customHeight="1" x14ac:dyDescent="0.3">
      <c r="A8" s="8" t="s">
        <v>7</v>
      </c>
      <c r="B8" s="10">
        <f>130000000+20000000+64000000+115000000</f>
        <v>329000000</v>
      </c>
      <c r="C8" s="8" t="s">
        <v>8</v>
      </c>
      <c r="D8" s="10">
        <v>4498000000</v>
      </c>
    </row>
    <row r="9" spans="1:4" s="13" customFormat="1" ht="22.5" customHeight="1" x14ac:dyDescent="0.3">
      <c r="A9" s="8" t="s">
        <v>63</v>
      </c>
      <c r="B9" s="10">
        <v>5274000000</v>
      </c>
      <c r="C9" s="8" t="s">
        <v>9</v>
      </c>
      <c r="D9" s="10">
        <v>30699000000</v>
      </c>
    </row>
    <row r="10" spans="1:4" s="13" customFormat="1" ht="22.5" customHeight="1" x14ac:dyDescent="0.3">
      <c r="A10" s="8" t="s">
        <v>10</v>
      </c>
      <c r="B10" s="10">
        <f>B11+B12</f>
        <v>167699648000</v>
      </c>
      <c r="C10" s="8" t="s">
        <v>11</v>
      </c>
      <c r="D10" s="10">
        <v>632535000</v>
      </c>
    </row>
    <row r="11" spans="1:4" s="13" customFormat="1" ht="37.200000000000003" customHeight="1" x14ac:dyDescent="0.3">
      <c r="A11" s="8" t="s">
        <v>12</v>
      </c>
      <c r="B11" s="10">
        <v>129528000000</v>
      </c>
      <c r="C11" s="8" t="s">
        <v>88</v>
      </c>
      <c r="D11" s="10">
        <v>99301465000</v>
      </c>
    </row>
    <row r="12" spans="1:4" s="13" customFormat="1" ht="22.5" customHeight="1" x14ac:dyDescent="0.3">
      <c r="A12" s="8" t="s">
        <v>13</v>
      </c>
      <c r="B12" s="10">
        <v>38171648000</v>
      </c>
      <c r="C12" s="8" t="s">
        <v>68</v>
      </c>
      <c r="D12" s="10">
        <v>38171648000</v>
      </c>
    </row>
    <row r="13" spans="1:4" s="13" customFormat="1" ht="22.5" customHeight="1" x14ac:dyDescent="0.3">
      <c r="A13" s="8" t="s">
        <v>14</v>
      </c>
      <c r="B13" s="10">
        <v>1222884000</v>
      </c>
      <c r="C13" s="8" t="s">
        <v>69</v>
      </c>
      <c r="D13" s="10">
        <v>1222884000</v>
      </c>
    </row>
    <row r="14" spans="1:4" s="13" customFormat="1" ht="22.5" customHeight="1" x14ac:dyDescent="0.3">
      <c r="A14" s="8" t="s">
        <v>64</v>
      </c>
      <c r="B14" s="10">
        <v>724923000</v>
      </c>
      <c r="C14" s="8" t="s">
        <v>70</v>
      </c>
      <c r="D14" s="10">
        <v>724923000</v>
      </c>
    </row>
    <row r="16" spans="1:4" x14ac:dyDescent="0.3">
      <c r="D16" s="25" t="s">
        <v>86</v>
      </c>
    </row>
  </sheetData>
  <mergeCells count="2">
    <mergeCell ref="A3:D3"/>
    <mergeCell ref="A4:D4"/>
  </mergeCells>
  <pageMargins left="0.45" right="0.45" top="0.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9" sqref="H9"/>
    </sheetView>
  </sheetViews>
  <sheetFormatPr defaultRowHeight="14.4" x14ac:dyDescent="0.3"/>
  <cols>
    <col min="1" max="1" width="6.33203125" customWidth="1"/>
    <col min="2" max="2" width="38.5546875" customWidth="1"/>
    <col min="3" max="3" width="13.33203125" hidden="1" customWidth="1"/>
    <col min="4" max="4" width="7.77734375" hidden="1" customWidth="1"/>
    <col min="5" max="5" width="18.88671875" style="15" customWidth="1"/>
    <col min="6" max="6" width="19.88671875" style="15" customWidth="1"/>
    <col min="7" max="7" width="13.33203125" customWidth="1"/>
    <col min="8" max="8" width="12.33203125" customWidth="1"/>
  </cols>
  <sheetData>
    <row r="1" spans="1:8" ht="34.5" customHeight="1" x14ac:dyDescent="0.3">
      <c r="A1" s="36" t="s">
        <v>87</v>
      </c>
      <c r="B1" s="36"/>
      <c r="H1" s="21" t="s">
        <v>15</v>
      </c>
    </row>
    <row r="2" spans="1:8" ht="15.75" x14ac:dyDescent="0.25">
      <c r="A2" s="2"/>
    </row>
    <row r="3" spans="1:8" ht="15.6" x14ac:dyDescent="0.3">
      <c r="A3" s="34" t="s">
        <v>72</v>
      </c>
      <c r="B3" s="34"/>
      <c r="C3" s="34"/>
      <c r="D3" s="34"/>
      <c r="E3" s="34"/>
      <c r="F3" s="34"/>
      <c r="G3" s="34"/>
      <c r="H3" s="34"/>
    </row>
    <row r="4" spans="1:8" ht="15.6" x14ac:dyDescent="0.3">
      <c r="A4" s="35" t="s">
        <v>1</v>
      </c>
      <c r="B4" s="35"/>
      <c r="C4" s="35"/>
      <c r="D4" s="35"/>
      <c r="E4" s="35"/>
      <c r="F4" s="35"/>
      <c r="G4" s="35"/>
      <c r="H4" s="35"/>
    </row>
    <row r="5" spans="1:8" ht="15.6" x14ac:dyDescent="0.3">
      <c r="A5" s="3"/>
      <c r="H5" s="12" t="s">
        <v>61</v>
      </c>
    </row>
    <row r="6" spans="1:8" ht="15.6" customHeight="1" x14ac:dyDescent="0.3">
      <c r="A6" s="37" t="s">
        <v>16</v>
      </c>
      <c r="B6" s="37" t="s">
        <v>2</v>
      </c>
      <c r="C6" s="38" t="s">
        <v>17</v>
      </c>
      <c r="D6" s="39"/>
      <c r="E6" s="40" t="s">
        <v>71</v>
      </c>
      <c r="F6" s="40"/>
      <c r="G6" s="37" t="s">
        <v>18</v>
      </c>
      <c r="H6" s="37"/>
    </row>
    <row r="7" spans="1:8" ht="21.75" customHeight="1" x14ac:dyDescent="0.3">
      <c r="A7" s="37"/>
      <c r="B7" s="37"/>
      <c r="C7" s="22" t="s">
        <v>19</v>
      </c>
      <c r="D7" s="22" t="s">
        <v>20</v>
      </c>
      <c r="E7" s="23" t="s">
        <v>19</v>
      </c>
      <c r="F7" s="23" t="s">
        <v>20</v>
      </c>
      <c r="G7" s="6" t="s">
        <v>19</v>
      </c>
      <c r="H7" s="6" t="s">
        <v>20</v>
      </c>
    </row>
    <row r="8" spans="1:8" ht="15.6" x14ac:dyDescent="0.3">
      <c r="A8" s="24" t="s">
        <v>21</v>
      </c>
      <c r="B8" s="24" t="s">
        <v>22</v>
      </c>
      <c r="C8" s="24">
        <v>1</v>
      </c>
      <c r="D8" s="24">
        <v>2</v>
      </c>
      <c r="E8" s="16">
        <v>1</v>
      </c>
      <c r="F8" s="16">
        <v>2</v>
      </c>
      <c r="G8" s="14">
        <v>3</v>
      </c>
      <c r="H8" s="14">
        <v>4</v>
      </c>
    </row>
    <row r="9" spans="1:8" ht="23.25" customHeight="1" x14ac:dyDescent="0.3">
      <c r="A9" s="24"/>
      <c r="B9" s="22" t="s">
        <v>23</v>
      </c>
      <c r="C9" s="24"/>
      <c r="D9" s="24"/>
      <c r="E9" s="11">
        <f>E10+E15+E21+E22+E23+E24</f>
        <v>186560455000</v>
      </c>
      <c r="F9" s="11">
        <f>F10+F15+F21+F22+F23+F24</f>
        <v>175250455000</v>
      </c>
      <c r="G9" s="14"/>
      <c r="H9" s="14"/>
    </row>
    <row r="10" spans="1:8" ht="15.6" x14ac:dyDescent="0.3">
      <c r="A10" s="22" t="s">
        <v>24</v>
      </c>
      <c r="B10" s="7" t="s">
        <v>25</v>
      </c>
      <c r="C10" s="24"/>
      <c r="D10" s="24"/>
      <c r="E10" s="11">
        <f>SUM(E11:E14)</f>
        <v>1211000000</v>
      </c>
      <c r="F10" s="11">
        <f>SUM(F11:F14)</f>
        <v>329000000</v>
      </c>
      <c r="G10" s="14"/>
      <c r="H10" s="14"/>
    </row>
    <row r="11" spans="1:8" ht="15.6" x14ac:dyDescent="0.3">
      <c r="A11" s="24">
        <v>1</v>
      </c>
      <c r="B11" s="8" t="s">
        <v>26</v>
      </c>
      <c r="C11" s="24"/>
      <c r="D11" s="24"/>
      <c r="E11" s="17">
        <v>197000000</v>
      </c>
      <c r="F11" s="17">
        <v>130000000</v>
      </c>
      <c r="G11" s="14"/>
      <c r="H11" s="14"/>
    </row>
    <row r="12" spans="1:8" ht="31.2" x14ac:dyDescent="0.3">
      <c r="A12" s="24">
        <v>2</v>
      </c>
      <c r="B12" s="8" t="s">
        <v>27</v>
      </c>
      <c r="C12" s="24"/>
      <c r="D12" s="24"/>
      <c r="E12" s="17">
        <v>20000000</v>
      </c>
      <c r="F12" s="17">
        <v>20000000</v>
      </c>
      <c r="G12" s="14"/>
      <c r="H12" s="14"/>
    </row>
    <row r="13" spans="1:8" ht="15.6" x14ac:dyDescent="0.3">
      <c r="A13" s="24">
        <v>3</v>
      </c>
      <c r="B13" s="8" t="s">
        <v>73</v>
      </c>
      <c r="C13" s="24"/>
      <c r="D13" s="24"/>
      <c r="E13" s="17">
        <v>64000000</v>
      </c>
      <c r="F13" s="17">
        <v>64000000</v>
      </c>
      <c r="G13" s="14"/>
      <c r="H13" s="14"/>
    </row>
    <row r="14" spans="1:8" ht="15.6" x14ac:dyDescent="0.3">
      <c r="A14" s="24">
        <v>4</v>
      </c>
      <c r="B14" s="8" t="s">
        <v>28</v>
      </c>
      <c r="C14" s="24"/>
      <c r="D14" s="24"/>
      <c r="E14" s="17">
        <v>930000000</v>
      </c>
      <c r="F14" s="17">
        <v>115000000</v>
      </c>
      <c r="G14" s="14"/>
      <c r="H14" s="14"/>
    </row>
    <row r="15" spans="1:8" ht="31.2" x14ac:dyDescent="0.3">
      <c r="A15" s="22" t="s">
        <v>29</v>
      </c>
      <c r="B15" s="7" t="s">
        <v>30</v>
      </c>
      <c r="C15" s="24"/>
      <c r="D15" s="24"/>
      <c r="E15" s="11">
        <f>SUM(E16:E20)</f>
        <v>15702000000</v>
      </c>
      <c r="F15" s="11">
        <f>SUM(F16:F20)</f>
        <v>5274000000</v>
      </c>
      <c r="G15" s="14"/>
      <c r="H15" s="14"/>
    </row>
    <row r="16" spans="1:8" ht="15.6" x14ac:dyDescent="0.3">
      <c r="A16" s="24">
        <v>1</v>
      </c>
      <c r="B16" s="8" t="s">
        <v>74</v>
      </c>
      <c r="C16" s="24"/>
      <c r="D16" s="24"/>
      <c r="E16" s="17">
        <v>1392000000</v>
      </c>
      <c r="F16" s="17">
        <v>474500000</v>
      </c>
      <c r="G16" s="14"/>
      <c r="H16" s="14"/>
    </row>
    <row r="17" spans="1:8" ht="15.6" x14ac:dyDescent="0.3">
      <c r="A17" s="24">
        <v>2</v>
      </c>
      <c r="B17" s="8" t="s">
        <v>75</v>
      </c>
      <c r="C17" s="24"/>
      <c r="D17" s="24"/>
      <c r="E17" s="17">
        <v>735000000</v>
      </c>
      <c r="F17" s="17"/>
      <c r="G17" s="14"/>
      <c r="H17" s="14"/>
    </row>
    <row r="18" spans="1:8" ht="15.6" x14ac:dyDescent="0.3">
      <c r="A18" s="24">
        <v>3</v>
      </c>
      <c r="B18" s="8" t="s">
        <v>76</v>
      </c>
      <c r="C18" s="24"/>
      <c r="D18" s="24"/>
      <c r="E18" s="17">
        <v>3530000000</v>
      </c>
      <c r="F18" s="17">
        <v>288000000</v>
      </c>
      <c r="G18" s="14"/>
      <c r="H18" s="14"/>
    </row>
    <row r="19" spans="1:8" ht="15.6" x14ac:dyDescent="0.3">
      <c r="A19" s="24">
        <v>4</v>
      </c>
      <c r="B19" s="8" t="s">
        <v>77</v>
      </c>
      <c r="C19" s="24"/>
      <c r="D19" s="24"/>
      <c r="E19" s="17">
        <v>45000000</v>
      </c>
      <c r="F19" s="17">
        <v>13500000</v>
      </c>
      <c r="G19" s="14"/>
      <c r="H19" s="14"/>
    </row>
    <row r="20" spans="1:8" ht="15.6" x14ac:dyDescent="0.3">
      <c r="A20" s="24">
        <v>5</v>
      </c>
      <c r="B20" s="8" t="s">
        <v>78</v>
      </c>
      <c r="C20" s="24"/>
      <c r="D20" s="24"/>
      <c r="E20" s="17">
        <v>10000000000</v>
      </c>
      <c r="F20" s="17">
        <v>4498000000</v>
      </c>
      <c r="G20" s="14"/>
      <c r="H20" s="14"/>
    </row>
    <row r="21" spans="1:8" ht="31.2" x14ac:dyDescent="0.3">
      <c r="A21" s="22" t="s">
        <v>31</v>
      </c>
      <c r="B21" s="7" t="s">
        <v>32</v>
      </c>
      <c r="C21" s="24"/>
      <c r="D21" s="24"/>
      <c r="E21" s="17"/>
      <c r="F21" s="17"/>
      <c r="G21" s="14"/>
      <c r="H21" s="14"/>
    </row>
    <row r="22" spans="1:8" ht="15.6" x14ac:dyDescent="0.3">
      <c r="A22" s="22" t="s">
        <v>33</v>
      </c>
      <c r="B22" s="7" t="s">
        <v>34</v>
      </c>
      <c r="C22" s="24"/>
      <c r="D22" s="24"/>
      <c r="E22" s="11">
        <v>1222884000</v>
      </c>
      <c r="F22" s="11">
        <v>1222884000</v>
      </c>
      <c r="G22" s="14"/>
      <c r="H22" s="14"/>
    </row>
    <row r="23" spans="1:8" ht="15.6" x14ac:dyDescent="0.3">
      <c r="A23" s="22" t="s">
        <v>35</v>
      </c>
      <c r="B23" s="7" t="s">
        <v>36</v>
      </c>
      <c r="C23" s="24"/>
      <c r="D23" s="24"/>
      <c r="E23" s="17">
        <v>724923000</v>
      </c>
      <c r="F23" s="17">
        <v>724923000</v>
      </c>
      <c r="G23" s="14"/>
      <c r="H23" s="14"/>
    </row>
    <row r="24" spans="1:8" ht="15.6" x14ac:dyDescent="0.3">
      <c r="A24" s="22" t="s">
        <v>37</v>
      </c>
      <c r="B24" s="7" t="s">
        <v>38</v>
      </c>
      <c r="C24" s="24"/>
      <c r="D24" s="24"/>
      <c r="E24" s="11">
        <f>E25+E26</f>
        <v>167699648000</v>
      </c>
      <c r="F24" s="11">
        <f>F25+F26</f>
        <v>167699648000</v>
      </c>
      <c r="G24" s="14"/>
      <c r="H24" s="14"/>
    </row>
    <row r="25" spans="1:8" ht="15.6" x14ac:dyDescent="0.3">
      <c r="A25" s="24"/>
      <c r="B25" s="8" t="s">
        <v>39</v>
      </c>
      <c r="C25" s="24"/>
      <c r="D25" s="24"/>
      <c r="E25" s="17">
        <v>129528000000</v>
      </c>
      <c r="F25" s="17">
        <v>129528000000</v>
      </c>
      <c r="G25" s="14"/>
      <c r="H25" s="14"/>
    </row>
    <row r="26" spans="1:8" ht="15.6" x14ac:dyDescent="0.3">
      <c r="A26" s="24"/>
      <c r="B26" s="8" t="s">
        <v>40</v>
      </c>
      <c r="C26" s="24"/>
      <c r="D26" s="24"/>
      <c r="E26" s="17">
        <f>37171648000+1000000000</f>
        <v>38171648000</v>
      </c>
      <c r="F26" s="17">
        <v>38171648000</v>
      </c>
      <c r="G26" s="14"/>
      <c r="H26" s="14"/>
    </row>
    <row r="27" spans="1:8" ht="15.6" x14ac:dyDescent="0.3">
      <c r="A27" s="4"/>
    </row>
    <row r="28" spans="1:8" x14ac:dyDescent="0.3">
      <c r="H28" s="26" t="s">
        <v>86</v>
      </c>
    </row>
  </sheetData>
  <mergeCells count="8">
    <mergeCell ref="A1:B1"/>
    <mergeCell ref="A3:H3"/>
    <mergeCell ref="A4:H4"/>
    <mergeCell ref="A6:A7"/>
    <mergeCell ref="B6:B7"/>
    <mergeCell ref="C6:D6"/>
    <mergeCell ref="E6:F6"/>
    <mergeCell ref="G6:H6"/>
  </mergeCells>
  <pageMargins left="0.2" right="0.2" top="0.5" bottom="0.25" header="0.3" footer="0.3"/>
  <pageSetup paperSize="9" scale="9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4" workbookViewId="0">
      <selection activeCell="A2" sqref="A2"/>
    </sheetView>
  </sheetViews>
  <sheetFormatPr defaultColWidth="9.109375" defaultRowHeight="14.4" x14ac:dyDescent="0.3"/>
  <cols>
    <col min="1" max="1" width="5.88671875" style="5" customWidth="1"/>
    <col min="2" max="2" width="33.44140625" style="5" customWidth="1"/>
    <col min="3" max="5" width="0" style="5" hidden="1" customWidth="1"/>
    <col min="6" max="6" width="17.5546875" style="18" customWidth="1"/>
    <col min="7" max="7" width="15.5546875" style="18" customWidth="1"/>
    <col min="8" max="8" width="18.109375" style="18" customWidth="1"/>
    <col min="9" max="9" width="9.109375" style="5"/>
    <col min="10" max="11" width="12.109375" style="5" customWidth="1"/>
    <col min="12" max="16384" width="9.109375" style="5"/>
  </cols>
  <sheetData>
    <row r="1" spans="1:11" ht="36.75" customHeight="1" x14ac:dyDescent="0.3">
      <c r="A1" s="36" t="s">
        <v>87</v>
      </c>
      <c r="B1" s="36"/>
      <c r="K1" s="21" t="s">
        <v>41</v>
      </c>
    </row>
    <row r="2" spans="1:11" ht="15.75" x14ac:dyDescent="0.25">
      <c r="A2" s="2"/>
    </row>
    <row r="3" spans="1:11" ht="15.6" x14ac:dyDescent="0.3">
      <c r="A3" s="34" t="s">
        <v>79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5.6" x14ac:dyDescent="0.3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.6" x14ac:dyDescent="0.3">
      <c r="A5" s="3"/>
      <c r="K5" s="19" t="s">
        <v>61</v>
      </c>
    </row>
    <row r="6" spans="1:11" ht="20.25" customHeight="1" x14ac:dyDescent="0.3">
      <c r="A6" s="37" t="s">
        <v>16</v>
      </c>
      <c r="B6" s="37" t="s">
        <v>2</v>
      </c>
      <c r="C6" s="37" t="s">
        <v>42</v>
      </c>
      <c r="D6" s="37"/>
      <c r="E6" s="37"/>
      <c r="F6" s="40" t="s">
        <v>71</v>
      </c>
      <c r="G6" s="40"/>
      <c r="H6" s="40"/>
      <c r="I6" s="37" t="s">
        <v>18</v>
      </c>
      <c r="J6" s="37"/>
      <c r="K6" s="37"/>
    </row>
    <row r="7" spans="1:11" ht="47.25" customHeight="1" x14ac:dyDescent="0.3">
      <c r="A7" s="37"/>
      <c r="B7" s="37"/>
      <c r="C7" s="6" t="s">
        <v>43</v>
      </c>
      <c r="D7" s="6" t="s">
        <v>44</v>
      </c>
      <c r="E7" s="6" t="s">
        <v>45</v>
      </c>
      <c r="F7" s="9" t="s">
        <v>43</v>
      </c>
      <c r="G7" s="9" t="s">
        <v>44</v>
      </c>
      <c r="H7" s="9" t="s">
        <v>45</v>
      </c>
      <c r="I7" s="6" t="s">
        <v>43</v>
      </c>
      <c r="J7" s="6" t="s">
        <v>44</v>
      </c>
      <c r="K7" s="6" t="s">
        <v>45</v>
      </c>
    </row>
    <row r="8" spans="1:11" ht="15.75" x14ac:dyDescent="0.25">
      <c r="A8" s="14" t="s">
        <v>21</v>
      </c>
      <c r="B8" s="14" t="s">
        <v>22</v>
      </c>
      <c r="C8" s="14">
        <v>1</v>
      </c>
      <c r="D8" s="14">
        <v>2</v>
      </c>
      <c r="E8" s="14">
        <v>3</v>
      </c>
      <c r="F8" s="16">
        <v>4</v>
      </c>
      <c r="G8" s="16">
        <v>5</v>
      </c>
      <c r="H8" s="16">
        <v>6</v>
      </c>
      <c r="I8" s="14" t="s">
        <v>46</v>
      </c>
      <c r="J8" s="14" t="s">
        <v>47</v>
      </c>
      <c r="K8" s="14" t="s">
        <v>48</v>
      </c>
    </row>
    <row r="9" spans="1:11" ht="15.6" x14ac:dyDescent="0.3">
      <c r="A9" s="14"/>
      <c r="B9" s="6" t="s">
        <v>49</v>
      </c>
      <c r="C9" s="14"/>
      <c r="D9" s="14"/>
      <c r="E9" s="14"/>
      <c r="F9" s="11">
        <f>F10+F27+F28+F29</f>
        <v>137567903151</v>
      </c>
      <c r="G9" s="11">
        <f t="shared" ref="G9:H9" si="0">G10+G27+G28+G29</f>
        <v>14094895344</v>
      </c>
      <c r="H9" s="11">
        <f t="shared" si="0"/>
        <v>123473007807</v>
      </c>
      <c r="I9" s="6"/>
      <c r="J9" s="6"/>
      <c r="K9" s="6"/>
    </row>
    <row r="10" spans="1:11" s="20" customFormat="1" ht="15.6" x14ac:dyDescent="0.3">
      <c r="A10" s="6" t="s">
        <v>24</v>
      </c>
      <c r="B10" s="6" t="s">
        <v>80</v>
      </c>
      <c r="C10" s="6"/>
      <c r="D10" s="6"/>
      <c r="E10" s="6"/>
      <c r="F10" s="11">
        <f>SUM(F11:F26)</f>
        <v>109481095000</v>
      </c>
      <c r="G10" s="11">
        <f t="shared" ref="G10:H10" si="1">SUM(G11:G26)</f>
        <v>4806000000</v>
      </c>
      <c r="H10" s="11">
        <f t="shared" si="1"/>
        <v>104675095000</v>
      </c>
      <c r="I10" s="6"/>
      <c r="J10" s="6"/>
      <c r="K10" s="6"/>
    </row>
    <row r="11" spans="1:11" ht="15.6" x14ac:dyDescent="0.3">
      <c r="A11" s="14">
        <v>1</v>
      </c>
      <c r="B11" s="8" t="s">
        <v>50</v>
      </c>
      <c r="C11" s="14"/>
      <c r="D11" s="14"/>
      <c r="E11" s="14"/>
      <c r="F11" s="17">
        <f>G11+H11</f>
        <v>67775000000</v>
      </c>
      <c r="G11" s="17">
        <v>831000000</v>
      </c>
      <c r="H11" s="17">
        <v>66944000000</v>
      </c>
      <c r="I11" s="14"/>
      <c r="J11" s="14"/>
      <c r="K11" s="14"/>
    </row>
    <row r="12" spans="1:11" ht="31.2" x14ac:dyDescent="0.3">
      <c r="A12" s="14">
        <v>2</v>
      </c>
      <c r="B12" s="8" t="s">
        <v>51</v>
      </c>
      <c r="C12" s="14"/>
      <c r="D12" s="14"/>
      <c r="E12" s="14"/>
      <c r="F12" s="17">
        <f t="shared" ref="F12:F29" si="2">G12+H12</f>
        <v>0</v>
      </c>
      <c r="G12" s="17"/>
      <c r="H12" s="17"/>
      <c r="I12" s="14"/>
      <c r="J12" s="14"/>
      <c r="K12" s="14"/>
    </row>
    <row r="13" spans="1:11" ht="15.6" x14ac:dyDescent="0.3">
      <c r="A13" s="14">
        <v>3</v>
      </c>
      <c r="B13" s="8" t="s">
        <v>52</v>
      </c>
      <c r="C13" s="14"/>
      <c r="D13" s="14"/>
      <c r="E13" s="14"/>
      <c r="F13" s="17">
        <f t="shared" si="2"/>
        <v>1256000000</v>
      </c>
      <c r="G13" s="17"/>
      <c r="H13" s="17">
        <v>1256000000</v>
      </c>
      <c r="I13" s="14"/>
      <c r="J13" s="14"/>
      <c r="K13" s="14"/>
    </row>
    <row r="14" spans="1:11" ht="15.6" x14ac:dyDescent="0.3">
      <c r="A14" s="14">
        <v>4</v>
      </c>
      <c r="B14" s="8" t="s">
        <v>82</v>
      </c>
      <c r="C14" s="14"/>
      <c r="D14" s="14"/>
      <c r="E14" s="14"/>
      <c r="F14" s="17">
        <f t="shared" si="2"/>
        <v>850900000</v>
      </c>
      <c r="G14" s="17"/>
      <c r="H14" s="17">
        <v>850900000</v>
      </c>
      <c r="I14" s="14"/>
      <c r="J14" s="14"/>
      <c r="K14" s="14"/>
    </row>
    <row r="15" spans="1:11" ht="15.75" x14ac:dyDescent="0.25">
      <c r="A15" s="14">
        <v>5</v>
      </c>
      <c r="B15" s="8" t="s">
        <v>83</v>
      </c>
      <c r="C15" s="14"/>
      <c r="D15" s="14"/>
      <c r="E15" s="14"/>
      <c r="F15" s="17">
        <f t="shared" si="2"/>
        <v>158567000</v>
      </c>
      <c r="G15" s="17"/>
      <c r="H15" s="17">
        <v>158567000</v>
      </c>
      <c r="I15" s="14"/>
      <c r="J15" s="14"/>
      <c r="K15" s="14"/>
    </row>
    <row r="16" spans="1:11" ht="15.6" x14ac:dyDescent="0.3">
      <c r="A16" s="14">
        <v>6</v>
      </c>
      <c r="B16" s="8" t="s">
        <v>53</v>
      </c>
      <c r="C16" s="14"/>
      <c r="D16" s="14"/>
      <c r="E16" s="14"/>
      <c r="F16" s="17">
        <f t="shared" si="2"/>
        <v>110529000</v>
      </c>
      <c r="G16" s="17"/>
      <c r="H16" s="17">
        <v>110529000</v>
      </c>
      <c r="I16" s="14"/>
      <c r="J16" s="14"/>
      <c r="K16" s="14"/>
    </row>
    <row r="17" spans="1:11" ht="15.6" x14ac:dyDescent="0.3">
      <c r="A17" s="14">
        <v>7</v>
      </c>
      <c r="B17" s="8" t="s">
        <v>54</v>
      </c>
      <c r="C17" s="14"/>
      <c r="D17" s="14"/>
      <c r="E17" s="14"/>
      <c r="F17" s="17">
        <f t="shared" si="2"/>
        <v>55020000</v>
      </c>
      <c r="G17" s="17"/>
      <c r="H17" s="17">
        <v>55020000</v>
      </c>
      <c r="I17" s="14"/>
      <c r="J17" s="14"/>
      <c r="K17" s="14"/>
    </row>
    <row r="18" spans="1:11" ht="15.6" x14ac:dyDescent="0.3">
      <c r="A18" s="14">
        <v>8</v>
      </c>
      <c r="B18" s="8" t="s">
        <v>55</v>
      </c>
      <c r="C18" s="14"/>
      <c r="D18" s="14"/>
      <c r="E18" s="14"/>
      <c r="F18" s="17">
        <f t="shared" si="2"/>
        <v>137439000</v>
      </c>
      <c r="G18" s="17"/>
      <c r="H18" s="17">
        <v>137439000</v>
      </c>
      <c r="I18" s="14"/>
      <c r="J18" s="14"/>
      <c r="K18" s="14"/>
    </row>
    <row r="19" spans="1:11" ht="15.6" x14ac:dyDescent="0.3">
      <c r="A19" s="14">
        <v>9</v>
      </c>
      <c r="B19" s="8" t="s">
        <v>56</v>
      </c>
      <c r="C19" s="14"/>
      <c r="D19" s="14"/>
      <c r="E19" s="14"/>
      <c r="F19" s="17">
        <f t="shared" si="2"/>
        <v>221216000</v>
      </c>
      <c r="G19" s="17"/>
      <c r="H19" s="17">
        <v>221216000</v>
      </c>
      <c r="I19" s="14"/>
      <c r="J19" s="14"/>
      <c r="K19" s="14"/>
    </row>
    <row r="20" spans="1:11" ht="15.6" x14ac:dyDescent="0.3">
      <c r="A20" s="14">
        <v>10</v>
      </c>
      <c r="B20" s="8" t="s">
        <v>57</v>
      </c>
      <c r="C20" s="14"/>
      <c r="D20" s="14"/>
      <c r="E20" s="14"/>
      <c r="F20" s="17">
        <f t="shared" si="2"/>
        <v>6989380000</v>
      </c>
      <c r="G20" s="17">
        <f>-G11-G21+4806000000</f>
        <v>2725000000</v>
      </c>
      <c r="H20" s="17">
        <v>4264380000</v>
      </c>
      <c r="I20" s="14"/>
      <c r="J20" s="14"/>
      <c r="K20" s="14"/>
    </row>
    <row r="21" spans="1:11" ht="31.2" x14ac:dyDescent="0.3">
      <c r="A21" s="14">
        <v>11</v>
      </c>
      <c r="B21" s="8" t="s">
        <v>58</v>
      </c>
      <c r="C21" s="14"/>
      <c r="D21" s="14"/>
      <c r="E21" s="14"/>
      <c r="F21" s="17">
        <f t="shared" si="2"/>
        <v>23720603000</v>
      </c>
      <c r="G21" s="17">
        <v>1250000000</v>
      </c>
      <c r="H21" s="17">
        <v>22470603000</v>
      </c>
      <c r="I21" s="14"/>
      <c r="J21" s="14"/>
      <c r="K21" s="14"/>
    </row>
    <row r="22" spans="1:11" ht="15.6" x14ac:dyDescent="0.3">
      <c r="A22" s="14">
        <v>12</v>
      </c>
      <c r="B22" s="8" t="s">
        <v>84</v>
      </c>
      <c r="C22" s="14"/>
      <c r="D22" s="14"/>
      <c r="E22" s="14"/>
      <c r="F22" s="17">
        <f t="shared" si="2"/>
        <v>7089244000</v>
      </c>
      <c r="G22" s="17"/>
      <c r="H22" s="17">
        <v>7089244000</v>
      </c>
      <c r="I22" s="14"/>
      <c r="J22" s="14"/>
      <c r="K22" s="14"/>
    </row>
    <row r="23" spans="1:11" ht="15.6" x14ac:dyDescent="0.3">
      <c r="A23" s="14">
        <v>13</v>
      </c>
      <c r="B23" s="8" t="s">
        <v>59</v>
      </c>
      <c r="C23" s="14"/>
      <c r="D23" s="14"/>
      <c r="E23" s="14"/>
      <c r="F23" s="17">
        <f t="shared" si="2"/>
        <v>354297000</v>
      </c>
      <c r="G23" s="17"/>
      <c r="H23" s="17">
        <v>354297000</v>
      </c>
      <c r="I23" s="14"/>
      <c r="J23" s="14"/>
      <c r="K23" s="14"/>
    </row>
    <row r="24" spans="1:11" ht="15.6" x14ac:dyDescent="0.3">
      <c r="A24" s="14">
        <v>14</v>
      </c>
      <c r="B24" s="8" t="s">
        <v>60</v>
      </c>
      <c r="C24" s="14"/>
      <c r="D24" s="14"/>
      <c r="E24" s="14"/>
      <c r="F24" s="17">
        <f t="shared" si="2"/>
        <v>611007000</v>
      </c>
      <c r="G24" s="17"/>
      <c r="H24" s="17">
        <v>611007000</v>
      </c>
      <c r="I24" s="14"/>
      <c r="J24" s="14"/>
      <c r="K24" s="14"/>
    </row>
    <row r="25" spans="1:11" ht="46.8" x14ac:dyDescent="0.3">
      <c r="A25" s="14">
        <v>15</v>
      </c>
      <c r="B25" s="8" t="s">
        <v>85</v>
      </c>
      <c r="C25" s="14"/>
      <c r="D25" s="14"/>
      <c r="E25" s="14"/>
      <c r="F25" s="17">
        <f t="shared" si="2"/>
        <v>131893000</v>
      </c>
      <c r="G25" s="17"/>
      <c r="H25" s="17">
        <v>131893000</v>
      </c>
      <c r="I25" s="14"/>
      <c r="J25" s="14"/>
      <c r="K25" s="14"/>
    </row>
    <row r="26" spans="1:11" ht="15.6" x14ac:dyDescent="0.3">
      <c r="A26" s="14">
        <v>16</v>
      </c>
      <c r="B26" s="8" t="s">
        <v>81</v>
      </c>
      <c r="C26" s="14"/>
      <c r="D26" s="14"/>
      <c r="E26" s="14"/>
      <c r="F26" s="17">
        <f t="shared" si="2"/>
        <v>20000000</v>
      </c>
      <c r="G26" s="17"/>
      <c r="H26" s="17">
        <v>20000000</v>
      </c>
      <c r="I26" s="14"/>
      <c r="J26" s="14"/>
      <c r="K26" s="14"/>
    </row>
    <row r="27" spans="1:11" s="20" customFormat="1" ht="15.6" x14ac:dyDescent="0.3">
      <c r="A27" s="6" t="s">
        <v>29</v>
      </c>
      <c r="B27" s="7" t="s">
        <v>65</v>
      </c>
      <c r="C27" s="6"/>
      <c r="D27" s="6"/>
      <c r="E27" s="6"/>
      <c r="F27" s="11">
        <f t="shared" si="2"/>
        <v>22325317262</v>
      </c>
      <c r="G27" s="11">
        <v>6764835000</v>
      </c>
      <c r="H27" s="11">
        <f>-G27+22325317262</f>
        <v>15560482262</v>
      </c>
      <c r="I27" s="6"/>
      <c r="J27" s="6"/>
      <c r="K27" s="6"/>
    </row>
    <row r="28" spans="1:11" s="20" customFormat="1" ht="15.6" x14ac:dyDescent="0.3">
      <c r="A28" s="6" t="s">
        <v>31</v>
      </c>
      <c r="B28" s="7" t="s">
        <v>66</v>
      </c>
      <c r="C28" s="6"/>
      <c r="D28" s="6"/>
      <c r="E28" s="6"/>
      <c r="F28" s="11">
        <f t="shared" si="2"/>
        <v>5419816158</v>
      </c>
      <c r="G28" s="11">
        <v>2462596574</v>
      </c>
      <c r="H28" s="11">
        <f>-G28+5419816158</f>
        <v>2957219584</v>
      </c>
      <c r="I28" s="6"/>
      <c r="J28" s="6"/>
      <c r="K28" s="6"/>
    </row>
    <row r="29" spans="1:11" s="20" customFormat="1" ht="15.6" x14ac:dyDescent="0.3">
      <c r="A29" s="6" t="s">
        <v>33</v>
      </c>
      <c r="B29" s="7" t="s">
        <v>67</v>
      </c>
      <c r="C29" s="6"/>
      <c r="D29" s="6"/>
      <c r="E29" s="6"/>
      <c r="F29" s="11">
        <f t="shared" si="2"/>
        <v>341674731</v>
      </c>
      <c r="G29" s="11">
        <v>61463770</v>
      </c>
      <c r="H29" s="11">
        <f>-G29+341674731</f>
        <v>280210961</v>
      </c>
      <c r="I29" s="6"/>
      <c r="J29" s="6"/>
      <c r="K29" s="6"/>
    </row>
    <row r="31" spans="1:11" x14ac:dyDescent="0.25">
      <c r="K31" s="26" t="s">
        <v>86</v>
      </c>
    </row>
  </sheetData>
  <mergeCells count="8">
    <mergeCell ref="A1:B1"/>
    <mergeCell ref="A3:K3"/>
    <mergeCell ref="A4:K4"/>
    <mergeCell ref="A6:A7"/>
    <mergeCell ref="B6:B7"/>
    <mergeCell ref="C6:E6"/>
    <mergeCell ref="F6:H6"/>
    <mergeCell ref="I6:K6"/>
  </mergeCells>
  <pageMargins left="0.2" right="0.2" top="0.5" bottom="0.25" header="0.3" footer="0.3"/>
  <pageSetup paperSize="9" scale="8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8" workbookViewId="0">
      <selection activeCell="C29" sqref="C29"/>
    </sheetView>
  </sheetViews>
  <sheetFormatPr defaultRowHeight="14.4" x14ac:dyDescent="0.3"/>
  <cols>
    <col min="1" max="1" width="18.21875" customWidth="1"/>
    <col min="3" max="4" width="13.77734375" customWidth="1"/>
    <col min="5" max="10" width="14.6640625" customWidth="1"/>
  </cols>
  <sheetData>
    <row r="1" spans="1:10" ht="15.6" x14ac:dyDescent="0.3">
      <c r="A1" s="36" t="s">
        <v>89</v>
      </c>
      <c r="B1" s="36"/>
      <c r="J1" s="21" t="s">
        <v>135</v>
      </c>
    </row>
    <row r="2" spans="1:10" ht="15.6" x14ac:dyDescent="0.3">
      <c r="A2" s="4"/>
      <c r="B2" s="28"/>
    </row>
    <row r="3" spans="1:10" ht="15.6" x14ac:dyDescent="0.3">
      <c r="A3" s="34" t="s">
        <v>90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5.6" x14ac:dyDescent="0.3">
      <c r="A4" s="35" t="s">
        <v>91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ht="15.6" x14ac:dyDescent="0.3">
      <c r="B5" s="28"/>
      <c r="J5" s="3" t="s">
        <v>92</v>
      </c>
    </row>
    <row r="6" spans="1:10" ht="15.6" x14ac:dyDescent="0.3">
      <c r="A6" s="37" t="s">
        <v>93</v>
      </c>
      <c r="B6" s="41" t="s">
        <v>94</v>
      </c>
      <c r="C6" s="41" t="s">
        <v>95</v>
      </c>
      <c r="D6" s="41"/>
      <c r="E6" s="41" t="s">
        <v>96</v>
      </c>
      <c r="F6" s="41" t="s">
        <v>97</v>
      </c>
      <c r="G6" s="41" t="s">
        <v>98</v>
      </c>
      <c r="H6" s="41"/>
      <c r="I6" s="41"/>
      <c r="J6" s="41"/>
    </row>
    <row r="7" spans="1:10" x14ac:dyDescent="0.3">
      <c r="A7" s="37"/>
      <c r="B7" s="41"/>
      <c r="C7" s="41"/>
      <c r="D7" s="41"/>
      <c r="E7" s="41"/>
      <c r="F7" s="41"/>
      <c r="G7" s="41" t="s">
        <v>99</v>
      </c>
      <c r="H7" s="41" t="s">
        <v>100</v>
      </c>
      <c r="I7" s="41" t="s">
        <v>101</v>
      </c>
      <c r="J7" s="41"/>
    </row>
    <row r="8" spans="1:10" x14ac:dyDescent="0.3">
      <c r="A8" s="37"/>
      <c r="B8" s="41"/>
      <c r="C8" s="41"/>
      <c r="D8" s="41"/>
      <c r="E8" s="41"/>
      <c r="F8" s="41"/>
      <c r="G8" s="41"/>
      <c r="H8" s="41"/>
      <c r="I8" s="41"/>
      <c r="J8" s="41"/>
    </row>
    <row r="9" spans="1:10" ht="46.8" x14ac:dyDescent="0.3">
      <c r="A9" s="37"/>
      <c r="B9" s="41"/>
      <c r="C9" s="24" t="s">
        <v>99</v>
      </c>
      <c r="D9" s="24" t="s">
        <v>102</v>
      </c>
      <c r="E9" s="41"/>
      <c r="F9" s="41"/>
      <c r="G9" s="41"/>
      <c r="H9" s="41"/>
      <c r="I9" s="24" t="s">
        <v>103</v>
      </c>
      <c r="J9" s="24" t="s">
        <v>104</v>
      </c>
    </row>
    <row r="10" spans="1:10" ht="15.6" x14ac:dyDescent="0.3">
      <c r="A10" s="27" t="s">
        <v>43</v>
      </c>
      <c r="B10" s="27"/>
      <c r="C10" s="29">
        <f t="shared" ref="C10:I10" si="0">C11+C33</f>
        <v>0</v>
      </c>
      <c r="D10" s="29">
        <f t="shared" si="0"/>
        <v>0</v>
      </c>
      <c r="E10" s="29">
        <f t="shared" si="0"/>
        <v>0</v>
      </c>
      <c r="F10" s="29">
        <f t="shared" si="0"/>
        <v>0</v>
      </c>
      <c r="G10" s="29">
        <f>G11+G33+G36</f>
        <v>4498000000</v>
      </c>
      <c r="H10" s="29">
        <f t="shared" ref="H10:I10" si="1">H11+H33+H36</f>
        <v>3048200000</v>
      </c>
      <c r="I10" s="29">
        <f t="shared" si="1"/>
        <v>4498000000</v>
      </c>
      <c r="J10" s="7"/>
    </row>
    <row r="11" spans="1:10" ht="31.2" x14ac:dyDescent="0.3">
      <c r="A11" s="7" t="s">
        <v>105</v>
      </c>
      <c r="B11" s="27"/>
      <c r="C11" s="29">
        <f t="shared" ref="C11:I11" si="2">SUM(C32:C32)</f>
        <v>0</v>
      </c>
      <c r="D11" s="29">
        <f t="shared" si="2"/>
        <v>0</v>
      </c>
      <c r="E11" s="29">
        <f t="shared" si="2"/>
        <v>0</v>
      </c>
      <c r="F11" s="29">
        <f t="shared" si="2"/>
        <v>0</v>
      </c>
      <c r="G11" s="29">
        <f>SUM(G12:G32)</f>
        <v>3048200000</v>
      </c>
      <c r="H11" s="29">
        <f t="shared" ref="H11:I11" si="3">SUM(H12:H32)</f>
        <v>3048200000</v>
      </c>
      <c r="I11" s="29">
        <f t="shared" si="3"/>
        <v>3048200000</v>
      </c>
      <c r="J11" s="7"/>
    </row>
    <row r="12" spans="1:10" ht="78" x14ac:dyDescent="0.3">
      <c r="A12" s="30" t="s">
        <v>106</v>
      </c>
      <c r="B12" s="24" t="s">
        <v>107</v>
      </c>
      <c r="C12" s="10">
        <v>5213142000</v>
      </c>
      <c r="D12" s="10"/>
      <c r="E12" s="10">
        <v>4846633000</v>
      </c>
      <c r="F12" s="10">
        <v>4606407000</v>
      </c>
      <c r="G12" s="10">
        <f>H12</f>
        <v>186290000</v>
      </c>
      <c r="H12" s="10">
        <v>186290000</v>
      </c>
      <c r="I12" s="10">
        <v>186290000</v>
      </c>
      <c r="J12" s="8"/>
    </row>
    <row r="13" spans="1:10" ht="78" x14ac:dyDescent="0.3">
      <c r="A13" s="30" t="s">
        <v>108</v>
      </c>
      <c r="B13" s="24" t="s">
        <v>109</v>
      </c>
      <c r="C13" s="10">
        <v>8100000000</v>
      </c>
      <c r="D13" s="10"/>
      <c r="E13" s="10">
        <v>7938957000</v>
      </c>
      <c r="F13" s="10">
        <v>7334253000</v>
      </c>
      <c r="G13" s="10">
        <f>H13</f>
        <v>34802000</v>
      </c>
      <c r="H13" s="10">
        <v>34802000</v>
      </c>
      <c r="I13" s="10">
        <v>34802000</v>
      </c>
      <c r="J13" s="8"/>
    </row>
    <row r="14" spans="1:10" ht="93.6" x14ac:dyDescent="0.3">
      <c r="A14" s="31" t="s">
        <v>110</v>
      </c>
      <c r="B14" s="24">
        <v>2021</v>
      </c>
      <c r="C14" s="10">
        <v>1033186000</v>
      </c>
      <c r="D14" s="10"/>
      <c r="E14" s="10">
        <v>925361000</v>
      </c>
      <c r="F14" s="10">
        <v>600000000</v>
      </c>
      <c r="G14" s="10">
        <f>H14</f>
        <v>233303000</v>
      </c>
      <c r="H14" s="10">
        <f t="shared" ref="H14:H32" si="4">I14</f>
        <v>233303000</v>
      </c>
      <c r="I14" s="10">
        <v>233303000</v>
      </c>
      <c r="J14" s="7"/>
    </row>
    <row r="15" spans="1:10" ht="93.6" x14ac:dyDescent="0.3">
      <c r="A15" s="31" t="s">
        <v>111</v>
      </c>
      <c r="B15" s="24">
        <v>2021</v>
      </c>
      <c r="C15" s="10">
        <v>1026492000</v>
      </c>
      <c r="D15" s="10"/>
      <c r="E15" s="10">
        <v>903501000</v>
      </c>
      <c r="F15" s="10">
        <v>700000000</v>
      </c>
      <c r="G15" s="10">
        <f t="shared" ref="G15:G32" si="5">H15</f>
        <v>116697000</v>
      </c>
      <c r="H15" s="10">
        <f t="shared" si="4"/>
        <v>116697000</v>
      </c>
      <c r="I15" s="10">
        <v>116697000</v>
      </c>
      <c r="J15" s="7"/>
    </row>
    <row r="16" spans="1:10" ht="78" x14ac:dyDescent="0.3">
      <c r="A16" s="8" t="s">
        <v>112</v>
      </c>
      <c r="B16" s="24" t="s">
        <v>113</v>
      </c>
      <c r="C16" s="10">
        <v>4316459000</v>
      </c>
      <c r="D16" s="10"/>
      <c r="E16" s="10">
        <v>4003749000</v>
      </c>
      <c r="F16" s="10">
        <v>2118483000</v>
      </c>
      <c r="G16" s="10">
        <f t="shared" si="5"/>
        <v>150000000</v>
      </c>
      <c r="H16" s="10">
        <f t="shared" si="4"/>
        <v>150000000</v>
      </c>
      <c r="I16" s="10">
        <v>150000000</v>
      </c>
      <c r="J16" s="7"/>
    </row>
    <row r="17" spans="1:10" ht="93.6" x14ac:dyDescent="0.3">
      <c r="A17" s="30" t="s">
        <v>114</v>
      </c>
      <c r="B17" s="24">
        <v>2022</v>
      </c>
      <c r="C17" s="10">
        <v>2747680000</v>
      </c>
      <c r="D17" s="10"/>
      <c r="E17" s="10">
        <v>2458973000</v>
      </c>
      <c r="F17" s="10">
        <v>2360370000</v>
      </c>
      <c r="G17" s="10">
        <f t="shared" si="5"/>
        <v>98264000</v>
      </c>
      <c r="H17" s="10">
        <f t="shared" si="4"/>
        <v>98264000</v>
      </c>
      <c r="I17" s="10">
        <v>98264000</v>
      </c>
      <c r="J17" s="7"/>
    </row>
    <row r="18" spans="1:10" ht="93.6" x14ac:dyDescent="0.3">
      <c r="A18" s="30" t="s">
        <v>115</v>
      </c>
      <c r="B18" s="24">
        <v>2025</v>
      </c>
      <c r="C18" s="10">
        <v>1137599000</v>
      </c>
      <c r="D18" s="10"/>
      <c r="E18" s="10"/>
      <c r="F18" s="10"/>
      <c r="G18" s="10">
        <f t="shared" si="5"/>
        <v>50000000</v>
      </c>
      <c r="H18" s="10">
        <f t="shared" si="4"/>
        <v>50000000</v>
      </c>
      <c r="I18" s="10">
        <v>50000000</v>
      </c>
      <c r="J18" s="7"/>
    </row>
    <row r="19" spans="1:10" ht="78" x14ac:dyDescent="0.3">
      <c r="A19" s="8" t="s">
        <v>116</v>
      </c>
      <c r="B19" s="24" t="s">
        <v>117</v>
      </c>
      <c r="C19" s="10">
        <v>1207778000</v>
      </c>
      <c r="D19" s="10"/>
      <c r="E19" s="10">
        <v>1084212000</v>
      </c>
      <c r="F19" s="10">
        <v>970000000</v>
      </c>
      <c r="G19" s="10">
        <f t="shared" si="5"/>
        <v>31673000</v>
      </c>
      <c r="H19" s="10">
        <f t="shared" si="4"/>
        <v>31673000</v>
      </c>
      <c r="I19" s="10">
        <v>31673000</v>
      </c>
      <c r="J19" s="7"/>
    </row>
    <row r="20" spans="1:10" ht="62.4" x14ac:dyDescent="0.3">
      <c r="A20" s="31" t="s">
        <v>118</v>
      </c>
      <c r="B20" s="27">
        <v>2023</v>
      </c>
      <c r="C20" s="32">
        <v>1160682000</v>
      </c>
      <c r="D20" s="29"/>
      <c r="E20" s="10">
        <v>1023064000</v>
      </c>
      <c r="F20" s="10">
        <v>261268000</v>
      </c>
      <c r="G20" s="10">
        <f t="shared" si="5"/>
        <v>438628000</v>
      </c>
      <c r="H20" s="10">
        <f>I20</f>
        <v>438628000</v>
      </c>
      <c r="I20" s="10">
        <v>438628000</v>
      </c>
      <c r="J20" s="7"/>
    </row>
    <row r="21" spans="1:10" ht="78" x14ac:dyDescent="0.3">
      <c r="A21" s="31" t="s">
        <v>119</v>
      </c>
      <c r="B21" s="24">
        <v>2023</v>
      </c>
      <c r="C21" s="10">
        <v>1176654000</v>
      </c>
      <c r="D21" s="10"/>
      <c r="E21" s="10">
        <v>1037976000</v>
      </c>
      <c r="F21" s="10">
        <v>200000000</v>
      </c>
      <c r="G21" s="10">
        <f t="shared" si="5"/>
        <v>411372000</v>
      </c>
      <c r="H21" s="10">
        <f t="shared" si="4"/>
        <v>411372000</v>
      </c>
      <c r="I21" s="10">
        <v>411372000</v>
      </c>
      <c r="J21" s="7"/>
    </row>
    <row r="22" spans="1:10" ht="93.6" x14ac:dyDescent="0.3">
      <c r="A22" s="31" t="s">
        <v>120</v>
      </c>
      <c r="B22" s="24"/>
      <c r="C22" s="10"/>
      <c r="D22" s="10"/>
      <c r="E22" s="10"/>
      <c r="F22" s="10"/>
      <c r="G22" s="10">
        <f t="shared" si="5"/>
        <v>4930000</v>
      </c>
      <c r="H22" s="10">
        <f t="shared" si="4"/>
        <v>4930000</v>
      </c>
      <c r="I22" s="10">
        <v>4930000</v>
      </c>
      <c r="J22" s="7"/>
    </row>
    <row r="23" spans="1:10" ht="78" x14ac:dyDescent="0.3">
      <c r="A23" s="30" t="s">
        <v>121</v>
      </c>
      <c r="B23" s="24"/>
      <c r="C23" s="10"/>
      <c r="D23" s="10"/>
      <c r="E23" s="10"/>
      <c r="F23" s="10"/>
      <c r="G23" s="10">
        <f t="shared" si="5"/>
        <v>150000000</v>
      </c>
      <c r="H23" s="10">
        <f t="shared" si="4"/>
        <v>150000000</v>
      </c>
      <c r="I23" s="10">
        <v>150000000</v>
      </c>
      <c r="J23" s="7"/>
    </row>
    <row r="24" spans="1:10" ht="93.6" x14ac:dyDescent="0.3">
      <c r="A24" s="30" t="s">
        <v>122</v>
      </c>
      <c r="B24" s="24" t="s">
        <v>123</v>
      </c>
      <c r="C24" s="10">
        <v>731452000</v>
      </c>
      <c r="D24" s="10"/>
      <c r="E24" s="10"/>
      <c r="F24" s="10"/>
      <c r="G24" s="10">
        <f t="shared" si="5"/>
        <v>34491000</v>
      </c>
      <c r="H24" s="10">
        <f t="shared" si="4"/>
        <v>34491000</v>
      </c>
      <c r="I24" s="10">
        <v>34491000</v>
      </c>
      <c r="J24" s="7"/>
    </row>
    <row r="25" spans="1:10" ht="93.6" x14ac:dyDescent="0.3">
      <c r="A25" s="8" t="s">
        <v>124</v>
      </c>
      <c r="B25" s="27"/>
      <c r="C25" s="29"/>
      <c r="D25" s="29"/>
      <c r="E25" s="29"/>
      <c r="F25" s="29"/>
      <c r="G25" s="10">
        <f t="shared" si="5"/>
        <v>32772000</v>
      </c>
      <c r="H25" s="10">
        <f t="shared" si="4"/>
        <v>32772000</v>
      </c>
      <c r="I25" s="29">
        <v>32772000</v>
      </c>
      <c r="J25" s="7"/>
    </row>
    <row r="26" spans="1:10" ht="46.8" x14ac:dyDescent="0.3">
      <c r="A26" s="31" t="s">
        <v>125</v>
      </c>
      <c r="B26" s="27"/>
      <c r="C26" s="29"/>
      <c r="D26" s="29"/>
      <c r="E26" s="29"/>
      <c r="F26" s="29"/>
      <c r="G26" s="10">
        <f t="shared" si="5"/>
        <v>345000000</v>
      </c>
      <c r="H26" s="10">
        <f t="shared" si="4"/>
        <v>345000000</v>
      </c>
      <c r="I26" s="29">
        <v>345000000</v>
      </c>
      <c r="J26" s="7"/>
    </row>
    <row r="27" spans="1:10" ht="62.4" x14ac:dyDescent="0.3">
      <c r="A27" s="31" t="s">
        <v>126</v>
      </c>
      <c r="B27" s="27"/>
      <c r="C27" s="29"/>
      <c r="D27" s="29"/>
      <c r="E27" s="29"/>
      <c r="F27" s="29"/>
      <c r="G27" s="10">
        <f t="shared" si="5"/>
        <v>80000000</v>
      </c>
      <c r="H27" s="29">
        <f t="shared" si="4"/>
        <v>80000000</v>
      </c>
      <c r="I27" s="29">
        <v>80000000</v>
      </c>
      <c r="J27" s="7"/>
    </row>
    <row r="28" spans="1:10" ht="46.8" x14ac:dyDescent="0.3">
      <c r="A28" s="31" t="s">
        <v>127</v>
      </c>
      <c r="B28" s="27"/>
      <c r="C28" s="29"/>
      <c r="D28" s="29"/>
      <c r="E28" s="29"/>
      <c r="F28" s="29"/>
      <c r="G28" s="10">
        <f t="shared" si="5"/>
        <v>50000000</v>
      </c>
      <c r="H28" s="29">
        <f t="shared" si="4"/>
        <v>50000000</v>
      </c>
      <c r="I28" s="29">
        <v>50000000</v>
      </c>
      <c r="J28" s="7"/>
    </row>
    <row r="29" spans="1:10" ht="93.6" x14ac:dyDescent="0.3">
      <c r="A29" s="44" t="s">
        <v>128</v>
      </c>
      <c r="B29" s="27"/>
      <c r="C29" s="29"/>
      <c r="D29" s="29"/>
      <c r="E29" s="29"/>
      <c r="F29" s="29"/>
      <c r="G29" s="29">
        <f t="shared" si="5"/>
        <v>103297000</v>
      </c>
      <c r="H29" s="29">
        <f t="shared" si="4"/>
        <v>103297000</v>
      </c>
      <c r="I29" s="29">
        <v>103297000</v>
      </c>
      <c r="J29" s="7"/>
    </row>
    <row r="30" spans="1:10" ht="140.4" x14ac:dyDescent="0.3">
      <c r="A30" s="45" t="s">
        <v>129</v>
      </c>
      <c r="B30" s="27">
        <v>2024</v>
      </c>
      <c r="C30" s="29"/>
      <c r="D30" s="29"/>
      <c r="E30" s="29"/>
      <c r="F30" s="29"/>
      <c r="G30" s="29">
        <f t="shared" si="5"/>
        <v>206000000</v>
      </c>
      <c r="H30" s="29">
        <f t="shared" si="4"/>
        <v>206000000</v>
      </c>
      <c r="I30" s="29">
        <v>206000000</v>
      </c>
      <c r="J30" s="7"/>
    </row>
    <row r="31" spans="1:10" ht="78" x14ac:dyDescent="0.3">
      <c r="A31" s="45" t="s">
        <v>130</v>
      </c>
      <c r="B31" s="27"/>
      <c r="C31" s="29"/>
      <c r="D31" s="29"/>
      <c r="E31" s="29"/>
      <c r="F31" s="29"/>
      <c r="G31" s="29">
        <f t="shared" si="5"/>
        <v>100000000</v>
      </c>
      <c r="H31" s="29">
        <f t="shared" si="4"/>
        <v>100000000</v>
      </c>
      <c r="I31" s="29">
        <v>100000000</v>
      </c>
      <c r="J31" s="7"/>
    </row>
    <row r="32" spans="1:10" ht="78" x14ac:dyDescent="0.3">
      <c r="A32" s="45" t="s">
        <v>131</v>
      </c>
      <c r="B32" s="24"/>
      <c r="C32" s="10"/>
      <c r="D32" s="10"/>
      <c r="E32" s="10"/>
      <c r="F32" s="10"/>
      <c r="G32" s="10">
        <f t="shared" si="5"/>
        <v>190681000</v>
      </c>
      <c r="H32" s="10">
        <f t="shared" si="4"/>
        <v>190681000</v>
      </c>
      <c r="I32" s="10">
        <v>190681000</v>
      </c>
      <c r="J32" s="8"/>
    </row>
    <row r="33" spans="1:10" ht="31.2" x14ac:dyDescent="0.3">
      <c r="A33" s="46" t="s">
        <v>132</v>
      </c>
      <c r="B33" s="27"/>
      <c r="C33" s="7"/>
      <c r="D33" s="7"/>
      <c r="E33" s="7"/>
      <c r="F33" s="7"/>
      <c r="G33" s="29">
        <f>SUM(G34:G35)</f>
        <v>1000000000</v>
      </c>
      <c r="H33" s="29">
        <f>SUM(H34:H35)</f>
        <v>0</v>
      </c>
      <c r="I33" s="29">
        <f>SUM(I34:I35)</f>
        <v>1000000000</v>
      </c>
      <c r="J33" s="7"/>
    </row>
    <row r="34" spans="1:10" ht="109.2" x14ac:dyDescent="0.3">
      <c r="A34" s="47" t="s">
        <v>133</v>
      </c>
      <c r="B34" s="24">
        <v>2025</v>
      </c>
      <c r="C34" s="8"/>
      <c r="D34" s="8"/>
      <c r="E34" s="8"/>
      <c r="F34" s="8"/>
      <c r="G34" s="10">
        <v>500000000</v>
      </c>
      <c r="H34" s="10"/>
      <c r="I34" s="10">
        <v>500000000</v>
      </c>
      <c r="J34" s="8"/>
    </row>
    <row r="35" spans="1:10" ht="62.4" x14ac:dyDescent="0.3">
      <c r="A35" s="45" t="s">
        <v>134</v>
      </c>
      <c r="B35" s="24">
        <v>2025</v>
      </c>
      <c r="C35" s="8"/>
      <c r="D35" s="8"/>
      <c r="E35" s="8"/>
      <c r="F35" s="8"/>
      <c r="G35" s="10">
        <v>500000000</v>
      </c>
      <c r="H35" s="10"/>
      <c r="I35" s="10">
        <v>500000000</v>
      </c>
      <c r="J35" s="8"/>
    </row>
    <row r="36" spans="1:10" ht="31.2" x14ac:dyDescent="0.3">
      <c r="A36" s="7" t="s">
        <v>136</v>
      </c>
      <c r="B36" s="42"/>
      <c r="C36" s="43"/>
      <c r="D36" s="43"/>
      <c r="E36" s="43"/>
      <c r="F36" s="43"/>
      <c r="G36" s="29">
        <v>449800000</v>
      </c>
      <c r="H36" s="29"/>
      <c r="I36" s="29">
        <v>449800000</v>
      </c>
      <c r="J36" s="33"/>
    </row>
    <row r="37" spans="1:10" x14ac:dyDescent="0.3">
      <c r="B37" s="28"/>
      <c r="J37" s="26" t="s">
        <v>86</v>
      </c>
    </row>
  </sheetData>
  <mergeCells count="12">
    <mergeCell ref="H7:H9"/>
    <mergeCell ref="I7:J8"/>
    <mergeCell ref="A1:B1"/>
    <mergeCell ref="A3:J3"/>
    <mergeCell ref="A4:J4"/>
    <mergeCell ref="A6:A9"/>
    <mergeCell ref="B6:B9"/>
    <mergeCell ref="C6:D8"/>
    <mergeCell ref="E6:E9"/>
    <mergeCell ref="F6:F9"/>
    <mergeCell ref="G6:J6"/>
    <mergeCell ref="G7:G9"/>
  </mergeCells>
  <pageMargins left="0.2" right="0.2" top="0.5" bottom="0.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103</vt:lpstr>
      <vt:lpstr>104</vt:lpstr>
      <vt:lpstr>105</vt:lpstr>
      <vt:lpstr>106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2025-12-03T03:30:58Z</cp:lastPrinted>
  <dcterms:created xsi:type="dcterms:W3CDTF">2025-08-14T08:41:56Z</dcterms:created>
  <dcterms:modified xsi:type="dcterms:W3CDTF">2025-12-03T03:38:47Z</dcterms:modified>
</cp:coreProperties>
</file>